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950" yWindow="120" windowWidth="8625" windowHeight="1281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<sst xmlns="http://schemas.openxmlformats.org/spreadsheetml/2006/main" count="164" uniqueCount="104">
  <si>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</si>
  <si>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</si>
  <si>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</si>
  <si>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</si>
  <si>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</si>
  <si>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</si>
  <si>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</si>
  <si>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</si>
  <si>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</si>
  <si>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</si>
  <si>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</si>
  <si>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</si>
  <si>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</si>
  <si>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</si>
  <si>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</si>
  <si>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</si>
  <si>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</si>
  <si>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</si>
  <si>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</si>
  <si>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</si>
  <si>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</si>
  <si>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</si>
  <si>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</si>
  <si>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</si>
  <si>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</si>
  <si>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</si>
  <si>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</si>
  <si>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</si>
  <si>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</si>
  <si>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</si>
  <si>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</si>
  <si>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</si>
  <si>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</si>
  <si>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</si>
  <si>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</si>
  <si>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</si>
  <si>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</si>
  <si>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</si>
  <si>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</si>
  <si>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</si>
  <si>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</si>
  <si>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</si>
  <si>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</si>
  <si>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</si>
  <si>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</si>
  <si>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</si>
  <si>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</si>
  <si>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</si>
  <si>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</si>
  <si>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</si>
  <si>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</si>
  <si>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</si>
  <si>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</si>
  <si>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</si>
  <si>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</si>
  <si>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</si>
  <si>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</si>
  <si>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</si>
  <si>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</si>
  <si>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</si>
  <si>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</si>
  <si>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</si>
  <si>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</si>
  <si>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</si>
  <si>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</si>
  <si>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</si>
  <si>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</si>
  <si>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</si>
  <si>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</si>
  <si>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</si>
  <si>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</si>
  <si>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</si>
  <si>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Разработка проектно-сметной документации по реконструкции ПС 35кВ Урус-Мартан</t>
  </si>
  <si>
    <t xml:space="preserve"> K_Che309</t>
  </si>
  <si>
    <t>УНЦ подготовки и устройства территории ПС (ЗПС)</t>
  </si>
  <si>
    <t>Регион: Чеченская Республика</t>
  </si>
  <si>
    <t xml:space="preserve"> 1 м2</t>
  </si>
  <si>
    <t>Б1-16</t>
  </si>
  <si>
    <t>УНЦ ячейки трансформатора 35-500 кВ</t>
  </si>
  <si>
    <t>Мощность, МВА: 10
Обозначение двухобмоточного трансформатора, напряжение (кВ): Т 35/HH</t>
  </si>
  <si>
    <t>Т4-06-1</t>
  </si>
  <si>
    <t>Номинальный ток, А: 2000
Номинальный ток отключения, кА: 25</t>
  </si>
  <si>
    <t>В2-05-1</t>
  </si>
  <si>
    <t>Затраты на проектно-изыскательские работы для элементов ПС (ЗПС)</t>
  </si>
  <si>
    <t>Ячейка выключателя</t>
  </si>
  <si>
    <t xml:space="preserve"> 1 ед.</t>
  </si>
  <si>
    <t>П2-01</t>
  </si>
  <si>
    <t>Ячейка трансформатора мощностью от 2 МВА</t>
  </si>
  <si>
    <t>П2-06</t>
  </si>
  <si>
    <t>K_Che309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</si>
  <si>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</si>
  <si>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</si>
  <si>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7.6</t>
  </si>
  <si>
    <t>7.7</t>
  </si>
  <si>
    <t>7.8</t>
  </si>
  <si>
    <t>7.9</t>
  </si>
  <si>
    <t>7.10</t>
  </si>
  <si>
    <t>7.11</t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</si>
  <si>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</si>
  <si>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2024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</si>
  <si>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2025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</si>
  <si>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2026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</si>
  <si>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2027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</si>
  <si>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2028</t>
    </r>
    <r>
      <rPr>
        <sz val="11"/>
        <color indexed="8"/>
        <rFont val="Calibri"/>
        <family val="2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</si>
</sst>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168" fontId="45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H7" zoomScale="80" zoomScaleNormal="70" zoomScaleSheetLayoutView="80" workbookViewId="0">
      <selection activeCell="J21" sqref="J21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9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10"/>
      <c r="P2" s="10"/>
      <c r="Q2" s="14"/>
    </row>
    <row r="3" spans="1:17" ht="22.5" customHeigh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1"/>
    </row>
    <row r="4" spans="1:17" ht="22.5" customHeight="1" x14ac:dyDescent="0.25">
      <c r="A4" s="81" t="s">
        <v>50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11"/>
    </row>
    <row r="5" spans="1:17" ht="22.5" customHeight="1" x14ac:dyDescent="0.25">
      <c r="A5" s="81" t="s">
        <v>51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ht="22.5" customHeight="1" x14ac:dyDescent="0.25">
      <c r="A6" s="81" t="str">
        <f>т6!A8</f>
        <v>Год раскрытия информации:  2022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ht="15.75" customHeight="1" x14ac:dyDescent="0.25">
      <c r="A7" s="77" t="s">
        <v>70</v>
      </c>
      <c r="B7" s="77"/>
      <c r="C7" s="77"/>
      <c r="D7" s="67"/>
      <c r="E7" s="82" t="s">
        <v>72</v>
      </c>
      <c r="F7" s="82"/>
      <c r="G7" s="82"/>
      <c r="H7" s="82"/>
      <c r="I7" s="82"/>
      <c r="J7" s="82"/>
      <c r="K7" s="82"/>
      <c r="L7" s="66"/>
      <c r="M7" s="66"/>
      <c r="N7" s="66"/>
      <c r="O7" s="66"/>
      <c r="P7" s="66"/>
    </row>
    <row r="8" spans="1:17" ht="15.75" customHeight="1" x14ac:dyDescent="0.25">
      <c r="A8" s="77" t="s">
        <v>69</v>
      </c>
      <c r="B8" s="77"/>
      <c r="C8" s="77"/>
      <c r="D8" s="77"/>
      <c r="E8" s="66"/>
      <c r="F8" s="66"/>
      <c r="G8" s="66"/>
      <c r="H8" s="66" t="s">
        <v>73</v>
      </c>
      <c r="I8" s="66"/>
      <c r="J8" s="66"/>
      <c r="K8" s="66"/>
      <c r="L8" s="66"/>
      <c r="M8" s="66"/>
      <c r="N8" s="66"/>
      <c r="O8" s="66"/>
      <c r="P8" s="66"/>
    </row>
    <row r="9" spans="1:17" x14ac:dyDescent="0.25">
      <c r="A9" s="78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x14ac:dyDescent="0.25">
      <c r="A10" s="78" t="s">
        <v>47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x14ac:dyDescent="0.25">
      <c r="A11" s="78" t="s">
        <v>48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8" t="s">
        <v>56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84" t="s">
        <v>49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5" spans="1:17" s="56" customFormat="1" x14ac:dyDescent="0.25">
      <c r="A15" s="85" t="s">
        <v>58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</row>
    <row r="16" spans="1:17" s="56" customFormat="1" x14ac:dyDescent="0.25">
      <c r="A16" s="83" t="s">
        <v>0</v>
      </c>
      <c r="B16" s="83" t="s">
        <v>1</v>
      </c>
      <c r="C16" s="83" t="s">
        <v>7</v>
      </c>
      <c r="D16" s="83"/>
      <c r="E16" s="83"/>
      <c r="F16" s="83"/>
      <c r="G16" s="83"/>
      <c r="H16" s="83"/>
      <c r="I16" s="83"/>
      <c r="J16" s="83" t="s">
        <v>1</v>
      </c>
      <c r="K16" s="83" t="s">
        <v>8</v>
      </c>
      <c r="L16" s="83"/>
      <c r="M16" s="83"/>
      <c r="N16" s="83"/>
      <c r="O16" s="83"/>
      <c r="P16" s="83"/>
      <c r="Q16" s="83"/>
    </row>
    <row r="17" spans="1:19" s="56" customFormat="1" x14ac:dyDescent="0.25">
      <c r="A17" s="83"/>
      <c r="B17" s="83"/>
      <c r="C17" s="83" t="s">
        <v>57</v>
      </c>
      <c r="D17" s="83"/>
      <c r="E17" s="83"/>
      <c r="F17" s="83"/>
      <c r="G17" s="83"/>
      <c r="H17" s="83"/>
      <c r="I17" s="83"/>
      <c r="J17" s="83"/>
      <c r="K17" s="83" t="s">
        <v>59</v>
      </c>
      <c r="L17" s="83" t="s">
        <v>57</v>
      </c>
      <c r="M17" s="83"/>
      <c r="N17" s="83"/>
      <c r="O17" s="83"/>
      <c r="P17" s="83"/>
      <c r="Q17" s="83"/>
    </row>
    <row r="18" spans="1:19" s="56" customFormat="1" x14ac:dyDescent="0.25">
      <c r="A18" s="83"/>
      <c r="B18" s="83"/>
      <c r="C18" s="83" t="s">
        <v>4</v>
      </c>
      <c r="D18" s="83"/>
      <c r="E18" s="83"/>
      <c r="F18" s="83"/>
      <c r="G18" s="83" t="s">
        <v>20</v>
      </c>
      <c r="H18" s="83"/>
      <c r="I18" s="83"/>
      <c r="J18" s="83"/>
      <c r="K18" s="83" t="s">
        <v>60</v>
      </c>
      <c r="L18" s="83"/>
      <c r="M18" s="83"/>
      <c r="N18" s="83"/>
      <c r="O18" s="83" t="s">
        <v>20</v>
      </c>
      <c r="P18" s="83"/>
      <c r="Q18" s="83"/>
    </row>
    <row r="19" spans="1:19" s="56" customFormat="1" ht="90" x14ac:dyDescent="0.25">
      <c r="A19" s="83"/>
      <c r="B19" s="83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61</v>
      </c>
      <c r="I19" s="64" t="s">
        <v>13</v>
      </c>
      <c r="J19" s="83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61</v>
      </c>
      <c r="Q19" s="61" t="s">
        <v>13</v>
      </c>
      <c r="R19" s="64" t="s">
        <v>62</v>
      </c>
      <c r="S19" s="64" t="s">
        <v>63</v>
      </c>
    </row>
    <row r="20" spans="1:19" s="56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2">
        <v>16</v>
      </c>
      <c r="Q20" s="63">
        <v>17</v>
      </c>
    </row>
    <row r="21" spans="1:19" s="56" customFormat="1" ht="37.5" customHeight="1" x14ac:dyDescent="0.25">
      <c r="A21" s="57">
        <v>1</v>
      </c>
      <c r="B21" s="57" t="s">
        <v>74</v>
      </c>
      <c r="C21" s="58" t="s">
        <v>19</v>
      </c>
      <c r="D21" s="57" t="s">
        <v>75</v>
      </c>
      <c r="E21" s="59">
        <v>234</v>
      </c>
      <c r="F21" s="57" t="s">
        <v>76</v>
      </c>
      <c r="G21" s="57" t="s">
        <v>77</v>
      </c>
      <c r="H21" s="68">
        <v>5.09</v>
      </c>
      <c r="I21" s="68">
        <v>1191.06</v>
      </c>
      <c r="J21" s="57" t="s">
        <v>74</v>
      </c>
      <c r="K21" s="58" t="s">
        <v>19</v>
      </c>
      <c r="L21" s="57" t="s">
        <v>75</v>
      </c>
      <c r="M21" s="59">
        <v>234</v>
      </c>
      <c r="N21" s="57" t="s">
        <v>76</v>
      </c>
      <c r="O21" s="57" t="s">
        <v>77</v>
      </c>
      <c r="P21" s="60">
        <v>5.09</v>
      </c>
      <c r="Q21" s="70">
        <v>1191.06</v>
      </c>
      <c r="R21" s="69">
        <v>1</v>
      </c>
      <c r="S21" s="56" t="s">
        <v>67</v>
      </c>
    </row>
    <row r="22" spans="1:19" s="56" customFormat="1" ht="37.5" customHeight="1" x14ac:dyDescent="0.25">
      <c r="A22" s="57">
        <v>2</v>
      </c>
      <c r="B22" s="57" t="s">
        <v>78</v>
      </c>
      <c r="C22" s="58">
        <v>35</v>
      </c>
      <c r="D22" s="57" t="s">
        <v>79</v>
      </c>
      <c r="E22" s="59">
        <v>1</v>
      </c>
      <c r="F22" s="57" t="s">
        <v>68</v>
      </c>
      <c r="G22" s="57" t="s">
        <v>80</v>
      </c>
      <c r="H22" s="68">
        <v>20978</v>
      </c>
      <c r="I22" s="68">
        <v>21187.78</v>
      </c>
      <c r="J22" s="57" t="s">
        <v>78</v>
      </c>
      <c r="K22" s="58">
        <v>35</v>
      </c>
      <c r="L22" s="57" t="s">
        <v>79</v>
      </c>
      <c r="M22" s="59">
        <v>1</v>
      </c>
      <c r="N22" s="57" t="s">
        <v>68</v>
      </c>
      <c r="O22" s="57" t="s">
        <v>80</v>
      </c>
      <c r="P22" s="72">
        <v>20978</v>
      </c>
      <c r="Q22" s="73">
        <v>21187.78</v>
      </c>
      <c r="R22" s="69">
        <v>1.01</v>
      </c>
      <c r="S22" s="56" t="s">
        <v>67</v>
      </c>
    </row>
    <row r="23" spans="1:19" s="71" customFormat="1" ht="37.5" customHeight="1" x14ac:dyDescent="0.25">
      <c r="A23" s="57">
        <v>3</v>
      </c>
      <c r="B23" s="57" t="s">
        <v>71</v>
      </c>
      <c r="C23" s="57">
        <v>35</v>
      </c>
      <c r="D23" s="57" t="s">
        <v>81</v>
      </c>
      <c r="E23" s="57">
        <v>1</v>
      </c>
      <c r="F23" s="57" t="s">
        <v>68</v>
      </c>
      <c r="G23" s="57" t="s">
        <v>82</v>
      </c>
      <c r="H23" s="57">
        <v>9040</v>
      </c>
      <c r="I23" s="57">
        <v>9582.4</v>
      </c>
      <c r="J23" s="57" t="s">
        <v>71</v>
      </c>
      <c r="K23" s="58">
        <v>35</v>
      </c>
      <c r="L23" s="57" t="s">
        <v>81</v>
      </c>
      <c r="M23" s="59">
        <v>1</v>
      </c>
      <c r="N23" s="57" t="s">
        <v>68</v>
      </c>
      <c r="O23" s="57" t="s">
        <v>82</v>
      </c>
      <c r="P23" s="72">
        <v>9040</v>
      </c>
      <c r="Q23" s="73">
        <v>9582.4</v>
      </c>
      <c r="R23" s="71">
        <v>1.06</v>
      </c>
    </row>
    <row r="24" spans="1:19" s="71" customFormat="1" ht="37.5" customHeight="1" x14ac:dyDescent="0.25">
      <c r="A24" s="57">
        <v>4</v>
      </c>
      <c r="B24" s="57" t="s">
        <v>83</v>
      </c>
      <c r="C24" s="57">
        <v>35</v>
      </c>
      <c r="D24" s="57" t="s">
        <v>84</v>
      </c>
      <c r="E24" s="57">
        <v>1</v>
      </c>
      <c r="F24" s="57" t="s">
        <v>85</v>
      </c>
      <c r="G24" s="57" t="s">
        <v>86</v>
      </c>
      <c r="H24" s="57">
        <v>1392</v>
      </c>
      <c r="I24" s="57">
        <v>1392</v>
      </c>
      <c r="J24" s="57" t="s">
        <v>83</v>
      </c>
      <c r="K24" s="58">
        <v>35</v>
      </c>
      <c r="L24" s="57" t="s">
        <v>84</v>
      </c>
      <c r="M24" s="59">
        <v>1</v>
      </c>
      <c r="N24" s="57" t="s">
        <v>85</v>
      </c>
      <c r="O24" s="57" t="s">
        <v>86</v>
      </c>
      <c r="P24" s="72">
        <v>1392</v>
      </c>
      <c r="Q24" s="73">
        <v>1392</v>
      </c>
      <c r="R24" s="71">
        <v>1</v>
      </c>
    </row>
    <row r="25" spans="1:19" s="71" customFormat="1" ht="37.5" customHeight="1" x14ac:dyDescent="0.25">
      <c r="A25" s="57">
        <v>5</v>
      </c>
      <c r="B25" s="57" t="s">
        <v>83</v>
      </c>
      <c r="C25" s="57">
        <v>35</v>
      </c>
      <c r="D25" s="57" t="s">
        <v>87</v>
      </c>
      <c r="E25" s="57">
        <v>1</v>
      </c>
      <c r="F25" s="57" t="s">
        <v>85</v>
      </c>
      <c r="G25" s="57" t="s">
        <v>88</v>
      </c>
      <c r="H25" s="57">
        <v>1360</v>
      </c>
      <c r="I25" s="57">
        <v>1360</v>
      </c>
      <c r="J25" s="57" t="s">
        <v>83</v>
      </c>
      <c r="K25" s="58">
        <v>35</v>
      </c>
      <c r="L25" s="57" t="s">
        <v>87</v>
      </c>
      <c r="M25" s="59">
        <v>1</v>
      </c>
      <c r="N25" s="57" t="s">
        <v>85</v>
      </c>
      <c r="O25" s="57" t="s">
        <v>88</v>
      </c>
      <c r="P25" s="72">
        <v>1360</v>
      </c>
      <c r="Q25" s="73">
        <v>1360</v>
      </c>
      <c r="R25" s="71">
        <v>1</v>
      </c>
    </row>
    <row r="26" spans="1:19" s="56" customFormat="1" ht="57.75" customHeight="1" x14ac:dyDescent="0.25">
      <c r="A26" s="57" t="s">
        <v>64</v>
      </c>
      <c r="B26" s="57" t="s">
        <v>65</v>
      </c>
      <c r="C26" s="57" t="s">
        <v>19</v>
      </c>
      <c r="D26" s="57" t="s">
        <v>19</v>
      </c>
      <c r="E26" s="57" t="s">
        <v>19</v>
      </c>
      <c r="F26" s="57" t="s">
        <v>19</v>
      </c>
      <c r="G26" s="57" t="s">
        <v>19</v>
      </c>
      <c r="H26" s="57" t="s">
        <v>19</v>
      </c>
      <c r="I26" s="57">
        <v>2752</v>
      </c>
      <c r="J26" s="58" t="s">
        <v>65</v>
      </c>
      <c r="K26" s="57" t="s">
        <v>19</v>
      </c>
      <c r="L26" s="57" t="s">
        <v>19</v>
      </c>
      <c r="M26" s="57" t="s">
        <v>19</v>
      </c>
      <c r="N26" s="57" t="s">
        <v>19</v>
      </c>
      <c r="O26" s="57" t="s">
        <v>19</v>
      </c>
      <c r="P26" s="57" t="s">
        <v>19</v>
      </c>
      <c r="Q26" s="65">
        <f>SUM(Q24:Q25)</f>
        <v>2752</v>
      </c>
      <c r="R26" s="56" t="s">
        <v>66</v>
      </c>
      <c r="S26" s="56" t="s">
        <v>66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G30" sqref="G29:G30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50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51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90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25.5" customHeight="1" x14ac:dyDescent="0.25">
      <c r="A9" s="78" t="str">
        <f>т4!A7</f>
        <v xml:space="preserve">Наименование инвестиционного проекта: </v>
      </c>
      <c r="B9" s="78"/>
      <c r="C9" s="78"/>
      <c r="D9" s="82" t="str">
        <f>т4!E7</f>
        <v>Разработка проектно-сметной документации по реконструкции ПС 35кВ Урус-Мартан</v>
      </c>
      <c r="E9" s="82"/>
      <c r="F9" s="82"/>
      <c r="G9" s="82"/>
      <c r="H9" s="82"/>
      <c r="I9" s="82"/>
      <c r="J9" s="66"/>
      <c r="K9" s="66"/>
      <c r="L9" s="66"/>
      <c r="M9" s="66"/>
      <c r="N9" s="66"/>
      <c r="O9" s="66"/>
      <c r="P9" s="66"/>
    </row>
    <row r="10" spans="1:17" ht="15.75" customHeight="1" x14ac:dyDescent="0.25">
      <c r="A10" s="78" t="str">
        <f>т4!A8</f>
        <v xml:space="preserve">Идентификатор инвестиционного проекта: </v>
      </c>
      <c r="B10" s="78"/>
      <c r="C10" s="78"/>
      <c r="D10" s="66" t="s">
        <v>89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</row>
    <row r="12" spans="1:17" x14ac:dyDescent="0.25">
      <c r="A12" s="78" t="s">
        <v>47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78" t="s">
        <v>48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7" x14ac:dyDescent="0.25">
      <c r="A14" s="78" t="str">
        <f>т4!A12</f>
        <v>Тип инвестиционного проекта:  Реконструкция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</row>
    <row r="15" spans="1:17" x14ac:dyDescent="0.25">
      <c r="A15" s="84" t="s">
        <v>49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</row>
    <row r="16" spans="1:17" ht="47.25" customHeight="1" x14ac:dyDescent="0.25">
      <c r="A16" s="91" t="s">
        <v>16</v>
      </c>
      <c r="B16" s="92"/>
      <c r="C16" s="92"/>
      <c r="D16" s="9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2752</v>
      </c>
      <c r="D19" s="20">
        <f>т4!Q26</f>
        <v>2752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550.4</v>
      </c>
      <c r="D20" s="21">
        <f>D19*20%</f>
        <v>550.4</v>
      </c>
      <c r="E20" s="25"/>
      <c r="F20" s="87" t="s">
        <v>25</v>
      </c>
      <c r="G20" s="88"/>
      <c r="H20" s="88"/>
      <c r="I20" s="88"/>
      <c r="J20" s="88"/>
      <c r="K20" s="88"/>
      <c r="L20" s="88"/>
      <c r="M20" s="88"/>
      <c r="N20" s="88"/>
      <c r="O20" s="89"/>
    </row>
    <row r="21" spans="1:16" ht="111.75" x14ac:dyDescent="0.25">
      <c r="A21" s="12">
        <v>3</v>
      </c>
      <c r="B21" s="19" t="s">
        <v>32</v>
      </c>
      <c r="C21" s="20">
        <v>3302.4</v>
      </c>
      <c r="D21" s="21">
        <f>D19+D20</f>
        <v>3302.4</v>
      </c>
      <c r="E21" s="25"/>
      <c r="F21" s="54">
        <v>2018</v>
      </c>
      <c r="G21" s="54">
        <v>2019</v>
      </c>
      <c r="H21" s="54">
        <v>2020</v>
      </c>
      <c r="I21" s="54">
        <v>2021</v>
      </c>
      <c r="J21" s="54">
        <v>2022</v>
      </c>
      <c r="K21" s="54">
        <v>2023</v>
      </c>
      <c r="L21" s="54">
        <v>2024</v>
      </c>
      <c r="M21" s="54">
        <v>2025</v>
      </c>
      <c r="N21" s="54">
        <v>2026</v>
      </c>
      <c r="O21" s="54">
        <v>2027</v>
      </c>
    </row>
    <row r="22" spans="1:16" ht="48.75" x14ac:dyDescent="0.25">
      <c r="A22" s="12" t="s">
        <v>22</v>
      </c>
      <c r="B22" s="35" t="s">
        <v>33</v>
      </c>
      <c r="C22" s="20">
        <v>4044.7294850866178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4251.0180771167725</v>
      </c>
      <c r="E22" s="36"/>
      <c r="F22" s="74">
        <v>105.3</v>
      </c>
      <c r="G22" s="75">
        <v>106.8</v>
      </c>
      <c r="H22" s="75">
        <v>106.2</v>
      </c>
      <c r="I22" s="76">
        <v>105.1</v>
      </c>
      <c r="J22" s="98">
        <v>105.10035646544816</v>
      </c>
      <c r="K22" s="99">
        <v>104.90017622301767</v>
      </c>
      <c r="L22" s="55">
        <v>104.70002730372529</v>
      </c>
      <c r="M22" s="55">
        <v>104.70002730372529</v>
      </c>
      <c r="N22" s="55">
        <v>104.70002730372529</v>
      </c>
      <c r="O22" s="5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3302.4</v>
      </c>
      <c r="D24" s="55">
        <f>D21-D23</f>
        <v>3302.4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1646.9495241481363</v>
      </c>
      <c r="D25" s="55">
        <f>SUM(D26:D36)</f>
        <v>7269.9959960000006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0</v>
      </c>
      <c r="D28" s="20">
        <f>VLOOKUP($D$10,'[1]Формат ИПР'!$D:$DG,70,0)*1000</f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1646.9495241481363</v>
      </c>
      <c r="D29" s="20">
        <f>VLOOKUP($D$10,'[1]Формат ИПР'!$D:$DG,72,0)*1000</f>
        <v>0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f>VLOOKUP($D$10,'[1]Формат ИПР'!$D:$DG,74,0)*1000</f>
        <v>7269.9959960000006</v>
      </c>
      <c r="E30" s="42"/>
      <c r="F30" s="27"/>
      <c r="G30" s="27"/>
      <c r="H30" s="27"/>
      <c r="I30" s="27"/>
    </row>
    <row r="31" spans="1:16" ht="16.5" x14ac:dyDescent="0.25">
      <c r="A31" s="12" t="s">
        <v>92</v>
      </c>
      <c r="B31" s="41" t="s">
        <v>98</v>
      </c>
      <c r="C31" s="20">
        <v>0</v>
      </c>
      <c r="D31" s="20">
        <f>VLOOKUP($D$10,'[1]Формат ИПР'!$D:$DG,75,0)*1000</f>
        <v>0</v>
      </c>
      <c r="E31" s="42"/>
      <c r="F31" s="27"/>
      <c r="G31" s="27"/>
      <c r="H31" s="27"/>
      <c r="I31" s="27"/>
    </row>
    <row r="32" spans="1:16" ht="16.5" x14ac:dyDescent="0.25">
      <c r="A32" s="12" t="s">
        <v>93</v>
      </c>
      <c r="B32" s="41" t="s">
        <v>99</v>
      </c>
      <c r="C32" s="20">
        <v>0</v>
      </c>
      <c r="D32" s="20">
        <f>VLOOKUP($D$10,'[1]Формат ИПР'!$D:$DG,77,0)*1000</f>
        <v>0</v>
      </c>
      <c r="E32" s="42"/>
      <c r="F32" s="27"/>
      <c r="G32" s="27"/>
      <c r="H32" s="27"/>
      <c r="I32" s="27"/>
    </row>
    <row r="33" spans="1:16" ht="16.5" x14ac:dyDescent="0.25">
      <c r="A33" s="12" t="s">
        <v>94</v>
      </c>
      <c r="B33" s="41" t="s">
        <v>100</v>
      </c>
      <c r="C33" s="20">
        <v>0</v>
      </c>
      <c r="D33" s="20">
        <f>VLOOKUP($D$10,'[1]Формат ИПР'!$D:$DG,79,0)*1000</f>
        <v>0</v>
      </c>
      <c r="E33" s="42"/>
      <c r="F33" s="27"/>
      <c r="G33" s="27"/>
      <c r="H33" s="27"/>
      <c r="I33" s="27"/>
    </row>
    <row r="34" spans="1:16" ht="16.5" x14ac:dyDescent="0.25">
      <c r="A34" s="12" t="s">
        <v>95</v>
      </c>
      <c r="B34" s="41" t="s">
        <v>101</v>
      </c>
      <c r="C34" s="20">
        <v>0</v>
      </c>
      <c r="D34" s="20">
        <f>VLOOKUP($D$10,'[1]Формат ИПР'!$D:$DG,81,0)*1000</f>
        <v>0</v>
      </c>
      <c r="E34" s="42"/>
      <c r="F34" s="27"/>
      <c r="G34" s="27"/>
      <c r="H34" s="27"/>
      <c r="I34" s="27"/>
    </row>
    <row r="35" spans="1:16" ht="16.5" x14ac:dyDescent="0.25">
      <c r="A35" s="12" t="s">
        <v>96</v>
      </c>
      <c r="B35" s="41" t="s">
        <v>102</v>
      </c>
      <c r="C35" s="20">
        <v>0</v>
      </c>
      <c r="D35" s="20">
        <f>VLOOKUP($D$10,'[1]Формат ИПР'!$D:$DG,83,0)*1000</f>
        <v>0</v>
      </c>
      <c r="E35" s="42"/>
      <c r="F35" s="27"/>
      <c r="G35" s="27"/>
      <c r="H35" s="27"/>
      <c r="I35" s="27"/>
    </row>
    <row r="36" spans="1:16" ht="16.5" x14ac:dyDescent="0.25">
      <c r="A36" s="12" t="s">
        <v>97</v>
      </c>
      <c r="B36" s="41" t="s">
        <v>103</v>
      </c>
      <c r="C36" s="20">
        <v>0</v>
      </c>
      <c r="D36" s="20">
        <v>0</v>
      </c>
      <c r="E36" s="42"/>
      <c r="F36" s="43"/>
      <c r="G36" s="27"/>
      <c r="H36" s="27"/>
      <c r="I36" s="27"/>
    </row>
    <row r="37" spans="1:16" x14ac:dyDescent="0.25">
      <c r="A37" s="44"/>
      <c r="B37" s="45"/>
      <c r="C37" s="95"/>
      <c r="D37" s="95"/>
      <c r="E37" s="96"/>
      <c r="F37" s="96"/>
      <c r="G37" s="96"/>
    </row>
    <row r="38" spans="1:16" ht="18" x14ac:dyDescent="0.25">
      <c r="A38" s="97" t="s">
        <v>42</v>
      </c>
      <c r="B38" s="97"/>
      <c r="C38" s="97"/>
      <c r="D38" s="97"/>
      <c r="E38" s="97"/>
      <c r="F38" s="97"/>
      <c r="G38" s="97"/>
    </row>
    <row r="39" spans="1:16" x14ac:dyDescent="0.25">
      <c r="A39" s="94" t="s">
        <v>43</v>
      </c>
      <c r="B39" s="94"/>
      <c r="C39" s="94"/>
      <c r="D39" s="94"/>
      <c r="E39" s="94"/>
      <c r="F39" s="94"/>
      <c r="G39" s="94"/>
    </row>
    <row r="40" spans="1:16" x14ac:dyDescent="0.25">
      <c r="A40" s="94" t="s">
        <v>44</v>
      </c>
      <c r="B40" s="94"/>
      <c r="C40" s="94"/>
      <c r="D40" s="94"/>
      <c r="E40" s="94"/>
      <c r="F40" s="94"/>
      <c r="G40" s="94"/>
      <c r="H40" s="25" t="s">
        <v>14</v>
      </c>
    </row>
    <row r="41" spans="1:16" x14ac:dyDescent="0.25">
      <c r="A41" s="94" t="s">
        <v>45</v>
      </c>
      <c r="B41" s="94"/>
      <c r="C41" s="94"/>
      <c r="D41" s="94"/>
      <c r="E41" s="94"/>
      <c r="F41" s="94"/>
      <c r="G41" s="9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4"/>
      <c r="B42" s="94"/>
      <c r="C42" s="94"/>
      <c r="D42" s="94"/>
      <c r="E42" s="94"/>
      <c r="F42" s="94"/>
      <c r="G42" s="9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0" t="s">
        <v>46</v>
      </c>
      <c r="B43" s="90"/>
      <c r="C43" s="90"/>
      <c r="D43" s="46"/>
      <c r="E43" s="46" t="s">
        <v>29</v>
      </c>
      <c r="F43" s="47"/>
      <c r="G43" s="47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8"/>
      <c r="C44" s="25"/>
      <c r="D44" s="25" t="s">
        <v>28</v>
      </c>
      <c r="E44" s="46"/>
      <c r="F44" s="47"/>
      <c r="G44" s="47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8"/>
      <c r="B45" s="25"/>
      <c r="C45" s="25"/>
      <c r="D45" s="46"/>
      <c r="E45" s="46"/>
      <c r="F45" s="47"/>
      <c r="G45" s="47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90" t="s">
        <v>30</v>
      </c>
      <c r="B46" s="90"/>
      <c r="C46" s="90"/>
      <c r="D46" s="49"/>
      <c r="E46" s="49" t="s">
        <v>31</v>
      </c>
      <c r="F46" s="50"/>
      <c r="G46" s="50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1"/>
      <c r="C47" s="25"/>
      <c r="D47" s="25" t="s">
        <v>28</v>
      </c>
      <c r="E47" s="52"/>
      <c r="F47" s="53"/>
      <c r="G47" s="53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2022-03-25T15:09:02Z</dcterms:modified>
</cp:coreProperties>
</file>